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<sst xmlns="http://schemas.openxmlformats.org/spreadsheetml/2006/main" count="54" uniqueCount="47">
  <si>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</si>
  <si>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</si>
  <si>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</si>
  <si>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</si>
  <si>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</si>
  <si>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</si>
  <si>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</si>
  <si>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</si>
  <si>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</si>
  <si>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</si>
  <si>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</si>
  <si>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</si>
  <si>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</si>
  <si>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</si>
  <si>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</si>
  <si>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</si>
  <si>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</si>
  <si>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</si>
  <si>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</si>
  <si>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</si>
  <si>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</si>
  <si>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</si>
  <si>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</si>
  <si>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</si>
  <si>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</si>
  <si>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</si>
  <si>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</si>
  <si>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</si>
  <si>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</si>
  <si>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</si>
  <si>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</si>
  <si>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Trowse Parish Council</t>
  </si>
  <si>
    <t>Norfolk</t>
  </si>
  <si>
    <t>2018/19</t>
  </si>
  <si>
    <t>2019/20</t>
  </si>
  <si>
    <t>Significant investment in tree works, allotment renovation, play equipment renovation and IT equipment</t>
  </si>
  <si>
    <t>Significant CIL contribution</t>
  </si>
  <si>
    <t>No</t>
  </si>
  <si>
    <t>Given expected CIL income, Cllrs voted to reduce Precept in line with budget</t>
  </si>
  <si>
    <t>Extra CIL income: £82,225. COVID related grant of £10,000. Neighbourhood plan grant of £5,000</t>
  </si>
  <si>
    <t>Cemetery</t>
  </si>
  <si>
    <t>Allotments</t>
  </si>
  <si>
    <t>Open Spaces</t>
  </si>
  <si>
    <t>Trees</t>
  </si>
  <si>
    <t>Street Lighting</t>
  </si>
  <si>
    <t>Common/Play Equip</t>
  </si>
  <si>
    <t>Street Furniture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</si>
</sst>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2.71093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32</v>
      </c>
      <c r="L3" s="9"/>
    </row>
    <row r="4" ht="13.5">
      <c r="A4" s="1" t="s">
        <v>30</v>
      </c>
    </row>
    <row r="5" spans="1:13" ht="83.25" customHeight="1">
      <c r="A5" s="49" t="s">
        <v>28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33</v>
      </c>
      <c r="E8" s="27"/>
      <c r="F8" s="38" t="s">
        <v>34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133799</v>
      </c>
      <c r="F11" s="8">
        <v>135512</v>
      </c>
      <c r="G11" s="5">
        <f>F11-D11</f>
        <v>1713</v>
      </c>
      <c r="H11" s="3">
        <v>1.2</v>
      </c>
      <c r="L11" s="3" t="s">
        <v>37</v>
      </c>
      <c r="M11" s="10" t="s">
        <v>36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67006</v>
      </c>
      <c r="F13" s="8">
        <v>47500</v>
      </c>
      <c r="G13" s="5">
        <f>F13-D13</f>
        <v>-19506</v>
      </c>
      <c r="H13" s="6">
        <f>IF((D13&gt;F13),(D13-F13)/D13,IF(D13&lt;F13,-(D13-F13)/D13,IF(D13=F13,0)))</f>
        <v>0.291108258961884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1</v>
      </c>
      <c r="L13" s="4" t="str">
        <f>IF(H13&lt;15%,"NO","YES")</f>
        <v>YES</v>
      </c>
      <c r="M13" s="10" t="s">
        <v>38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45.75" customHeight="1" thickBot="1">
      <c r="A15" s="42" t="s">
        <v>3</v>
      </c>
      <c r="B15" s="42"/>
      <c r="C15" s="42"/>
      <c r="D15" s="8">
        <v>10342</v>
      </c>
      <c r="F15" s="8">
        <v>114515</v>
      </c>
      <c r="G15" s="5">
        <f>F15-D15</f>
        <v>104173</v>
      </c>
      <c r="H15" s="6">
        <f>IF((D15&gt;F15),(D15-F15)/D15,IF(D15&lt;F15,-(D15-F15)/D15,IF(D15=F15,0)))</f>
        <v>10.072809901373041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">
        <v>39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23827</v>
      </c>
      <c r="F17" s="8">
        <v>25739</v>
      </c>
      <c r="G17" s="5">
        <f>F17-D17</f>
        <v>1912</v>
      </c>
      <c r="H17" s="6">
        <f>IF((D17&gt;F17),(D17-F17)/D17,IF(D17&lt;F17,-(D17-F17)/D17,IF(D17=F17,0)))</f>
        <v>0.08024510009652915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48" customHeight="1" thickBot="1">
      <c r="A21" s="42" t="s">
        <v>21</v>
      </c>
      <c r="B21" s="42"/>
      <c r="C21" s="42"/>
      <c r="D21" s="8">
        <v>51808</v>
      </c>
      <c r="F21" s="8">
        <v>83198</v>
      </c>
      <c r="G21" s="5">
        <f>F21-D21</f>
        <v>31390</v>
      </c>
      <c r="H21" s="6">
        <f>IF((D21&gt;F21),(D21-F21)/D21,IF(D21&lt;F21,-(D21-F21)/D21,IF(D21=F21,0)))</f>
        <v>0.6058909820877084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">
        <v>35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135512</v>
      </c>
      <c r="F23" s="2">
        <f>F11+F13+F15-F17-F19-F21</f>
        <v>188590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135512</v>
      </c>
      <c r="F26" s="8">
        <v>188590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61.5" customHeight="1" thickBot="1">
      <c r="A28" s="42" t="s">
        <v>8</v>
      </c>
      <c r="B28" s="42"/>
      <c r="C28" s="42"/>
      <c r="D28" s="8">
        <v>161424</v>
      </c>
      <c r="F28" s="8">
        <v>161424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/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6">
      <selection activeCell="E13" sqref="E13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29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40</v>
      </c>
      <c r="D7" s="34">
        <v>40000</v>
      </c>
    </row>
    <row r="8" spans="2:4" ht="15" customHeight="1">
      <c r="B8" s="34" t="s">
        <v>45</v>
      </c>
      <c r="D8" s="34">
        <v>35000</v>
      </c>
    </row>
    <row r="9" spans="2:4" ht="14.25">
      <c r="B9" s="34" t="s">
        <v>41</v>
      </c>
      <c r="D9" s="34">
        <v>25000</v>
      </c>
    </row>
    <row r="10" spans="2:4" ht="14.25">
      <c r="B10" s="34" t="s">
        <v>42</v>
      </c>
      <c r="D10" s="34">
        <v>10000</v>
      </c>
    </row>
    <row r="11" spans="2:4" ht="14.25">
      <c r="B11" s="34" t="s">
        <v>43</v>
      </c>
      <c r="D11" s="34">
        <v>10000</v>
      </c>
    </row>
    <row r="12" spans="2:4" ht="14.25">
      <c r="B12" s="34" t="s">
        <v>44</v>
      </c>
      <c r="D12" s="34">
        <v>10000</v>
      </c>
    </row>
    <row r="13" spans="2:4" ht="14.25">
      <c r="B13" s="34" t="s">
        <v>46</v>
      </c>
      <c r="D13" s="34">
        <v>8590</v>
      </c>
    </row>
    <row r="14" ht="14.25">
      <c r="E14" s="33">
        <f>SUM(D7:D13)</f>
        <v>138590</v>
      </c>
    </row>
    <row r="16" spans="1:4" ht="14.25">
      <c r="A16" s="31" t="s">
        <v>25</v>
      </c>
      <c r="D16" s="34">
        <v>50000</v>
      </c>
    </row>
    <row r="17" ht="14.25">
      <c r="E17" s="33">
        <f>D16</f>
        <v>50000</v>
      </c>
    </row>
    <row r="18" spans="1:6" ht="15" thickBot="1">
      <c r="A18" s="31" t="s">
        <v>26</v>
      </c>
      <c r="F18" s="35">
        <f>E14+E17</f>
        <v>188590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trows</cp:lastModifiedBy>
  <dcterms:created xsi:type="dcterms:W3CDTF">2012-07-11T10:01:28Z</dcterms:created>
  <dcterms:modified xsi:type="dcterms:W3CDTF">2021-07-21T08:14:14Z</dcterms:modified>
  <cp:category/>
  <cp:version/>
  <cp:contentType/>
  <cp:contentStatus/>
</cp:coreProperties>
</file>